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40" windowWidth="26445" windowHeight="132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Položky!$A$1:$G$32</definedName>
    <definedName name="_xlnm.Print_Area" localSheetId="1">Rekapitulace!$A$1:$I$16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F32" i="1" l="1"/>
  <c r="BE31" i="3" l="1"/>
  <c r="BC31" i="3"/>
  <c r="BB31" i="3"/>
  <c r="BA31" i="3"/>
  <c r="G31" i="3"/>
  <c r="BD31" i="3" s="1"/>
  <c r="BE30" i="3"/>
  <c r="BD30" i="3"/>
  <c r="BC30" i="3"/>
  <c r="BB30" i="3"/>
  <c r="BA30" i="3"/>
  <c r="G30" i="3"/>
  <c r="BE29" i="3"/>
  <c r="BC29" i="3"/>
  <c r="BB29" i="3"/>
  <c r="BA29" i="3"/>
  <c r="G29" i="3"/>
  <c r="BD29" i="3" s="1"/>
  <c r="BE28" i="3"/>
  <c r="BC28" i="3"/>
  <c r="BB28" i="3"/>
  <c r="BA28" i="3"/>
  <c r="G28" i="3"/>
  <c r="BD28" i="3" s="1"/>
  <c r="BE27" i="3"/>
  <c r="BD27" i="3"/>
  <c r="BC27" i="3"/>
  <c r="BB27" i="3"/>
  <c r="BA27" i="3"/>
  <c r="G27" i="3"/>
  <c r="BE26" i="3"/>
  <c r="BD26" i="3"/>
  <c r="BC26" i="3"/>
  <c r="BB26" i="3"/>
  <c r="BA26" i="3"/>
  <c r="G26" i="3"/>
  <c r="BE25" i="3"/>
  <c r="BC25" i="3"/>
  <c r="BB25" i="3"/>
  <c r="BA25" i="3"/>
  <c r="G25" i="3"/>
  <c r="BD25" i="3" s="1"/>
  <c r="BE24" i="3"/>
  <c r="BC24" i="3"/>
  <c r="BB24" i="3"/>
  <c r="BA24" i="3"/>
  <c r="G24" i="3"/>
  <c r="BD24" i="3" s="1"/>
  <c r="BE23" i="3"/>
  <c r="BC23" i="3"/>
  <c r="BB23" i="3"/>
  <c r="BA23" i="3"/>
  <c r="G23" i="3"/>
  <c r="BD23" i="3" s="1"/>
  <c r="BE22" i="3"/>
  <c r="BC22" i="3"/>
  <c r="BB22" i="3"/>
  <c r="BA22" i="3"/>
  <c r="G22" i="3"/>
  <c r="BD22" i="3" s="1"/>
  <c r="BE21" i="3"/>
  <c r="BC21" i="3"/>
  <c r="BB21" i="3"/>
  <c r="BA21" i="3"/>
  <c r="G21" i="3"/>
  <c r="BD21" i="3" s="1"/>
  <c r="BE20" i="3"/>
  <c r="BC20" i="3"/>
  <c r="BB20" i="3"/>
  <c r="BA20" i="3"/>
  <c r="G20" i="3"/>
  <c r="BD20" i="3" s="1"/>
  <c r="BE19" i="3"/>
  <c r="BC19" i="3"/>
  <c r="BB19" i="3"/>
  <c r="BA19" i="3"/>
  <c r="G19" i="3"/>
  <c r="BD19" i="3" s="1"/>
  <c r="BE18" i="3"/>
  <c r="BC18" i="3"/>
  <c r="BB18" i="3"/>
  <c r="BA18" i="3"/>
  <c r="G18" i="3"/>
  <c r="BD18" i="3" s="1"/>
  <c r="BE17" i="3"/>
  <c r="BC17" i="3"/>
  <c r="BB17" i="3"/>
  <c r="BA17" i="3"/>
  <c r="G17" i="3"/>
  <c r="BD17" i="3" s="1"/>
  <c r="BE16" i="3"/>
  <c r="BC16" i="3"/>
  <c r="BB16" i="3"/>
  <c r="BA16" i="3"/>
  <c r="G16" i="3"/>
  <c r="BD16" i="3" s="1"/>
  <c r="B9" i="2"/>
  <c r="A9" i="2"/>
  <c r="C32" i="3"/>
  <c r="BE13" i="3"/>
  <c r="BD13" i="3"/>
  <c r="BC13" i="3"/>
  <c r="BB13" i="3"/>
  <c r="G13" i="3"/>
  <c r="BA13" i="3" s="1"/>
  <c r="BE12" i="3"/>
  <c r="BE14" i="3" s="1"/>
  <c r="I8" i="2" s="1"/>
  <c r="BD12" i="3"/>
  <c r="BC12" i="3"/>
  <c r="BC14" i="3" s="1"/>
  <c r="G8" i="2" s="1"/>
  <c r="BB12" i="3"/>
  <c r="G12" i="3"/>
  <c r="BA12" i="3" s="1"/>
  <c r="B8" i="2"/>
  <c r="A8" i="2"/>
  <c r="C14" i="3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0" i="3"/>
  <c r="C4" i="3"/>
  <c r="F3" i="3"/>
  <c r="C3" i="3"/>
  <c r="H16" i="2"/>
  <c r="G22" i="1" s="1"/>
  <c r="G21" i="1" s="1"/>
  <c r="G15" i="2"/>
  <c r="I15" i="2" s="1"/>
  <c r="C2" i="2"/>
  <c r="C1" i="2"/>
  <c r="F33" i="1"/>
  <c r="F31" i="1"/>
  <c r="G8" i="1"/>
  <c r="BC32" i="3" l="1"/>
  <c r="G9" i="2" s="1"/>
  <c r="BB10" i="3"/>
  <c r="F7" i="2" s="1"/>
  <c r="BE10" i="3"/>
  <c r="I7" i="2" s="1"/>
  <c r="BB14" i="3"/>
  <c r="F8" i="2" s="1"/>
  <c r="F34" i="1"/>
  <c r="BE32" i="3"/>
  <c r="I9" i="2" s="1"/>
  <c r="BB32" i="3"/>
  <c r="F9" i="2" s="1"/>
  <c r="BA10" i="3"/>
  <c r="E7" i="2" s="1"/>
  <c r="BC10" i="3"/>
  <c r="G7" i="2" s="1"/>
  <c r="BD10" i="3"/>
  <c r="H7" i="2" s="1"/>
  <c r="G10" i="3"/>
  <c r="BA14" i="3"/>
  <c r="E8" i="2" s="1"/>
  <c r="BA32" i="3"/>
  <c r="E9" i="2" s="1"/>
  <c r="BD14" i="3"/>
  <c r="H8" i="2" s="1"/>
  <c r="BD32" i="3"/>
  <c r="H9" i="2" s="1"/>
  <c r="G14" i="3"/>
  <c r="G32" i="3"/>
  <c r="E10" i="2" l="1"/>
  <c r="C16" i="1" s="1"/>
  <c r="G10" i="2"/>
  <c r="C14" i="1" s="1"/>
  <c r="H10" i="2"/>
  <c r="C15" i="1" s="1"/>
  <c r="F10" i="2"/>
  <c r="C17" i="1" s="1"/>
  <c r="I10" i="2"/>
  <c r="C20" i="1" s="1"/>
  <c r="C18" i="1" l="1"/>
  <c r="C21" i="1" s="1"/>
  <c r="C22" i="1" s="1"/>
</calcChain>
</file>

<file path=xl/sharedStrings.xml><?xml version="1.0" encoding="utf-8"?>
<sst xmlns="http://schemas.openxmlformats.org/spreadsheetml/2006/main" count="164" uniqueCount="118">
  <si>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</si>
  <si>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</si>
  <si>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</si>
  <si>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</si>
  <si>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</si>
  <si>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</si>
  <si>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</si>
  <si>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</si>
  <si>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</si>
  <si>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</si>
  <si>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</si>
  <si>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</si>
  <si>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</si>
  <si>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</si>
  <si>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</si>
  <si>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</si>
  <si>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</si>
  <si>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</si>
  <si>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</si>
  <si>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</si>
  <si>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</si>
  <si>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</si>
  <si>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</si>
  <si>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</si>
  <si>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</si>
  <si>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</si>
  <si>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</si>
  <si>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</si>
  <si>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</si>
  <si>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</si>
  <si>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</si>
  <si>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</si>
  <si>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</si>
  <si>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</si>
  <si>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</si>
  <si>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</si>
  <si>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</si>
  <si>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</si>
  <si>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</si>
  <si>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</si>
  <si>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</si>
  <si>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</si>
  <si>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</si>
  <si>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</si>
  <si>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</si>
  <si>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</si>
  <si>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</si>
  <si>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</si>
  <si>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</si>
  <si>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</si>
  <si>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</si>
  <si>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</si>
  <si>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</si>
  <si>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</si>
  <si>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</si>
  <si>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</si>
  <si>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</si>
  <si>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</si>
  <si>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</si>
  <si>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</si>
  <si>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</si>
  <si>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</si>
  <si>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</si>
  <si>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</si>
  <si>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</si>
  <si>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</si>
  <si>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</si>
  <si>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</si>
  <si>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ČŠI - ARABSKÁ VZT</t>
  </si>
  <si>
    <t>blok B,C</t>
  </si>
  <si>
    <t>3</t>
  </si>
  <si>
    <t>Svislé a kompletní konstrukce</t>
  </si>
  <si>
    <t>340 23-5212.R00</t>
  </si>
  <si>
    <t xml:space="preserve">Zazdívka otvorů 0,0225 m2 cihlami, tl.zdi nad 10cm </t>
  </si>
  <si>
    <t>kus</t>
  </si>
  <si>
    <t>342 26-7112.RT1</t>
  </si>
  <si>
    <t>Obklad trámů sádrokartonem třístranný do 0,5/0,5 m desky standard tl. 12,5 mm</t>
  </si>
  <si>
    <t>m</t>
  </si>
  <si>
    <t>97</t>
  </si>
  <si>
    <t>Prorážení otvorů</t>
  </si>
  <si>
    <t>971 03-3231.R00</t>
  </si>
  <si>
    <t xml:space="preserve">Vybourání otv. zeď cihel. 0,0225 m2, tl. 15cm, MVC </t>
  </si>
  <si>
    <t>971 03-3251.R00</t>
  </si>
  <si>
    <t xml:space="preserve">Vybourání otv. zeď cihel. 0,0225 m2, tl. 45cm, MVC </t>
  </si>
  <si>
    <t>M24</t>
  </si>
  <si>
    <t>Montáže vzduchotechnických zař</t>
  </si>
  <si>
    <t>M24 -001</t>
  </si>
  <si>
    <t>DOD -1.1vent. potr. DN100, plast, 230V, 190m3/h čas.relé s doběhem, ovl. vypínačem ACM100</t>
  </si>
  <si>
    <t>M24-002</t>
  </si>
  <si>
    <t>DOD - 1.2 - talířový ventil , ocel.plech, DN 100, nastav. průtok, bílý</t>
  </si>
  <si>
    <t>M24-009</t>
  </si>
  <si>
    <t xml:space="preserve">MZT - pol 1.2 taliřový ventil vč. nastavení </t>
  </si>
  <si>
    <t>M24-010</t>
  </si>
  <si>
    <t xml:space="preserve">MTZ - pol. 1.3 a 1.6 </t>
  </si>
  <si>
    <t>M24-16</t>
  </si>
  <si>
    <t>DOD-1.6 mřížka sací cb400 - DN160, AL elox montáž na vruty</t>
  </si>
  <si>
    <t>M24-013</t>
  </si>
  <si>
    <t>DOD- pol 1.5. ventilátor ax.potrubní 190m3/h, 230V časové relé, hygrostat, ovl.spínačem DN 150</t>
  </si>
  <si>
    <t>M24-015</t>
  </si>
  <si>
    <t>DOD-žaluzie samočinná přetl. DN 150,s rámem kotvení vruty</t>
  </si>
  <si>
    <t>M24-011</t>
  </si>
  <si>
    <t>MTZ - pol. 1.4 dveřní mřížka vč. zhotovení otvoru ve dveřích</t>
  </si>
  <si>
    <t>M24-012</t>
  </si>
  <si>
    <t>MTZ - potrubí VZT vč. kotvení, tvarových kusů spojování</t>
  </si>
  <si>
    <t>M24-003</t>
  </si>
  <si>
    <t>DOD- 1.3 přetlak.samočiná žaluzie DN 100 s rámem, kotvení vruty</t>
  </si>
  <si>
    <t>M24-004</t>
  </si>
  <si>
    <t xml:space="preserve">DOD-1.4 dveřní mřížka 400x150 mm, al </t>
  </si>
  <si>
    <t>M24-008</t>
  </si>
  <si>
    <t xml:space="preserve">MTZ -  pol 1.1 a 1.5 ventilátor potrubní </t>
  </si>
  <si>
    <t>M24-005</t>
  </si>
  <si>
    <t>DOD-potrubí vzt plast kruhové DN100 vč. tvarových kusů, spojek</t>
  </si>
  <si>
    <t>M24-014</t>
  </si>
  <si>
    <t xml:space="preserve">DOD- potrubí plast DN160 vč. tvar. kusů </t>
  </si>
  <si>
    <t>M24-006</t>
  </si>
  <si>
    <t xml:space="preserve">DOD - páska AL samolepící š.50 mm, návin 50 bm </t>
  </si>
  <si>
    <t>M24-007</t>
  </si>
  <si>
    <t>DOD - objímka kotevní DN 100 s gumou vč. hmoždinky a šroubu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</si>
</sst>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F32" sqref="F3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69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76"/>
      <c r="D8" s="177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78"/>
      <c r="F11" s="179"/>
      <c r="G11" s="180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54992.939999999995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7807.74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62800.679999999993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62800.679999999993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62800.679999999993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SUM(C22)</f>
        <v>62800.679999999993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13188.1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CEILING(SUM(F29:F33),IF(SUM(F29:F33)&gt;=0,1,-1))</f>
        <v>75989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 x14ac:dyDescent="0.2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workbookViewId="0">
      <selection activeCell="A15" sqref="A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69" t="str">
        <f>CONCATENATE(cislostavby," ",nazevstavby)</f>
        <v xml:space="preserve"> ČŠI - ARABSKÁ VZT</v>
      </c>
      <c r="D1" s="70"/>
      <c r="E1" s="71"/>
      <c r="F1" s="70"/>
      <c r="G1" s="72"/>
      <c r="H1" s="73"/>
      <c r="I1" s="74"/>
    </row>
    <row r="2" spans="1:57" ht="13.5" thickBot="1" x14ac:dyDescent="0.25">
      <c r="A2" s="184" t="s">
        <v>1</v>
      </c>
      <c r="B2" s="185"/>
      <c r="C2" s="75" t="str">
        <f>CONCATENATE(cisloobjektu," ",nazevobjektu)</f>
        <v xml:space="preserve"> blok B,C</v>
      </c>
      <c r="D2" s="76"/>
      <c r="E2" s="77"/>
      <c r="F2" s="76"/>
      <c r="G2" s="186"/>
      <c r="H2" s="186"/>
      <c r="I2" s="187"/>
    </row>
    <row r="3" spans="1:57" ht="13.5" thickTop="1" x14ac:dyDescent="0.2">
      <c r="F3" s="11"/>
    </row>
    <row r="4" spans="1:5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 x14ac:dyDescent="0.2">
      <c r="A7" s="171" t="str">
        <f>Položky!B7</f>
        <v>3</v>
      </c>
      <c r="B7" s="86" t="str">
        <f>Položky!C7</f>
        <v>Svislé a kompletní konstrukce</v>
      </c>
      <c r="C7" s="87"/>
      <c r="D7" s="88"/>
      <c r="E7" s="172">
        <f>Položky!BA10</f>
        <v>7107.74</v>
      </c>
      <c r="F7" s="173">
        <f>Položky!BB10</f>
        <v>0</v>
      </c>
      <c r="G7" s="173">
        <f>Položky!BC10</f>
        <v>0</v>
      </c>
      <c r="H7" s="173">
        <f>Položky!BD10</f>
        <v>0</v>
      </c>
      <c r="I7" s="174">
        <f>Položky!BE10</f>
        <v>0</v>
      </c>
    </row>
    <row r="8" spans="1:57" s="11" customFormat="1" x14ac:dyDescent="0.2">
      <c r="A8" s="171" t="str">
        <f>Položky!B11</f>
        <v>97</v>
      </c>
      <c r="B8" s="86" t="str">
        <f>Položky!C11</f>
        <v>Prorážení otvorů</v>
      </c>
      <c r="C8" s="87"/>
      <c r="D8" s="88"/>
      <c r="E8" s="172">
        <f>Položky!BA14</f>
        <v>700</v>
      </c>
      <c r="F8" s="173">
        <f>Položky!BB14</f>
        <v>0</v>
      </c>
      <c r="G8" s="173">
        <f>Položky!BC14</f>
        <v>0</v>
      </c>
      <c r="H8" s="173">
        <f>Položky!BD14</f>
        <v>0</v>
      </c>
      <c r="I8" s="174">
        <f>Položky!BE14</f>
        <v>0</v>
      </c>
    </row>
    <row r="9" spans="1:57" s="11" customFormat="1" ht="13.5" thickBot="1" x14ac:dyDescent="0.25">
      <c r="A9" s="171" t="str">
        <f>Položky!B15</f>
        <v>M24</v>
      </c>
      <c r="B9" s="86" t="str">
        <f>Položky!C15</f>
        <v>Montáže vzduchotechnických zař</v>
      </c>
      <c r="C9" s="87"/>
      <c r="D9" s="88"/>
      <c r="E9" s="172">
        <f>Položky!BA32</f>
        <v>0</v>
      </c>
      <c r="F9" s="173">
        <f>Položky!BB32</f>
        <v>0</v>
      </c>
      <c r="G9" s="173">
        <f>Položky!BC32</f>
        <v>0</v>
      </c>
      <c r="H9" s="173">
        <f>Položky!BD32</f>
        <v>54992.939999999995</v>
      </c>
      <c r="I9" s="174">
        <f>Položky!BE32</f>
        <v>0</v>
      </c>
    </row>
    <row r="10" spans="1:57" s="94" customFormat="1" ht="13.5" thickBot="1" x14ac:dyDescent="0.25">
      <c r="A10" s="89"/>
      <c r="B10" s="81" t="s">
        <v>50</v>
      </c>
      <c r="C10" s="81"/>
      <c r="D10" s="90"/>
      <c r="E10" s="91">
        <f>SUM(E7:E9)</f>
        <v>7807.74</v>
      </c>
      <c r="F10" s="92">
        <f>SUM(F7:F9)</f>
        <v>0</v>
      </c>
      <c r="G10" s="92">
        <f>SUM(G7:G9)</f>
        <v>0</v>
      </c>
      <c r="H10" s="92">
        <f>SUM(H7:H9)</f>
        <v>54992.939999999995</v>
      </c>
      <c r="I10" s="93">
        <f>SUM(I7:I9)</f>
        <v>0</v>
      </c>
    </row>
    <row r="11" spans="1:57" x14ac:dyDescent="0.2">
      <c r="A11" s="87"/>
      <c r="B11" s="87"/>
      <c r="C11" s="87"/>
      <c r="D11" s="87"/>
      <c r="E11" s="87"/>
      <c r="F11" s="87"/>
      <c r="G11" s="87"/>
      <c r="H11" s="87"/>
      <c r="I11" s="87"/>
    </row>
    <row r="12" spans="1:57" ht="19.5" customHeight="1" x14ac:dyDescent="0.25">
      <c r="A12" s="95" t="s">
        <v>51</v>
      </c>
      <c r="B12" s="95"/>
      <c r="C12" s="95"/>
      <c r="D12" s="95"/>
      <c r="E12" s="95"/>
      <c r="F12" s="95"/>
      <c r="G12" s="96"/>
      <c r="H12" s="95"/>
      <c r="I12" s="95"/>
      <c r="BA12" s="30"/>
      <c r="BB12" s="30"/>
      <c r="BC12" s="30"/>
      <c r="BD12" s="30"/>
      <c r="BE12" s="30"/>
    </row>
    <row r="13" spans="1:57" ht="13.5" thickBot="1" x14ac:dyDescent="0.25">
      <c r="A13" s="97"/>
      <c r="B13" s="97"/>
      <c r="C13" s="97"/>
      <c r="D13" s="97"/>
      <c r="E13" s="97"/>
      <c r="F13" s="97"/>
      <c r="G13" s="97"/>
      <c r="H13" s="97"/>
      <c r="I13" s="97"/>
    </row>
    <row r="14" spans="1:57" x14ac:dyDescent="0.2">
      <c r="A14" s="98" t="s">
        <v>52</v>
      </c>
      <c r="B14" s="99"/>
      <c r="C14" s="99"/>
      <c r="D14" s="100"/>
      <c r="E14" s="101" t="s">
        <v>53</v>
      </c>
      <c r="F14" s="102" t="s">
        <v>54</v>
      </c>
      <c r="G14" s="103" t="s">
        <v>55</v>
      </c>
      <c r="H14" s="104"/>
      <c r="I14" s="105" t="s">
        <v>53</v>
      </c>
    </row>
    <row r="15" spans="1:57" x14ac:dyDescent="0.2">
      <c r="A15" s="106"/>
      <c r="B15" s="107"/>
      <c r="C15" s="107"/>
      <c r="D15" s="108"/>
      <c r="E15" s="109"/>
      <c r="F15" s="110"/>
      <c r="G15" s="111">
        <f>CHOOSE(BA15+1,HSV+PSV,HSV+PSV+Mont,HSV+PSV+Dodavka+Mont,HSV,PSV,Mont,Dodavka,Mont+Dodavka,0)</f>
        <v>0</v>
      </c>
      <c r="H15" s="112"/>
      <c r="I15" s="113">
        <f>E15+F15*G15/100</f>
        <v>0</v>
      </c>
      <c r="BA15">
        <v>8</v>
      </c>
    </row>
    <row r="16" spans="1:57" ht="13.5" thickBot="1" x14ac:dyDescent="0.25">
      <c r="A16" s="114"/>
      <c r="B16" s="115" t="s">
        <v>56</v>
      </c>
      <c r="C16" s="116"/>
      <c r="D16" s="117"/>
      <c r="E16" s="118"/>
      <c r="F16" s="119"/>
      <c r="G16" s="119"/>
      <c r="H16" s="188">
        <f>SUM(H15:H15)</f>
        <v>0</v>
      </c>
      <c r="I16" s="189"/>
    </row>
    <row r="17" spans="1:9" x14ac:dyDescent="0.2">
      <c r="A17" s="97"/>
      <c r="B17" s="97"/>
      <c r="C17" s="97"/>
      <c r="D17" s="97"/>
      <c r="E17" s="97"/>
      <c r="F17" s="97"/>
      <c r="G17" s="97"/>
      <c r="H17" s="97"/>
      <c r="I17" s="97"/>
    </row>
    <row r="18" spans="1:9" x14ac:dyDescent="0.2">
      <c r="B18" s="94"/>
      <c r="F18" s="120"/>
      <c r="G18" s="121"/>
      <c r="H18" s="121"/>
      <c r="I18" s="122"/>
    </row>
    <row r="19" spans="1:9" x14ac:dyDescent="0.2">
      <c r="F19" s="120"/>
      <c r="G19" s="121"/>
      <c r="H19" s="121"/>
      <c r="I19" s="122"/>
    </row>
    <row r="20" spans="1:9" x14ac:dyDescent="0.2">
      <c r="F20" s="120"/>
      <c r="G20" s="121"/>
      <c r="H20" s="121"/>
      <c r="I20" s="122"/>
    </row>
    <row r="21" spans="1:9" x14ac:dyDescent="0.2">
      <c r="F21" s="120"/>
      <c r="G21" s="121"/>
      <c r="H21" s="121"/>
      <c r="I21" s="122"/>
    </row>
    <row r="22" spans="1:9" x14ac:dyDescent="0.2">
      <c r="F22" s="120"/>
      <c r="G22" s="121"/>
      <c r="H22" s="121"/>
      <c r="I22" s="122"/>
    </row>
    <row r="23" spans="1:9" x14ac:dyDescent="0.2">
      <c r="F23" s="120"/>
      <c r="G23" s="121"/>
      <c r="H23" s="121"/>
      <c r="I23" s="122"/>
    </row>
    <row r="24" spans="1:9" x14ac:dyDescent="0.2">
      <c r="F24" s="120"/>
      <c r="G24" s="121"/>
      <c r="H24" s="121"/>
      <c r="I24" s="122"/>
    </row>
    <row r="25" spans="1:9" x14ac:dyDescent="0.2">
      <c r="F25" s="120"/>
      <c r="G25" s="121"/>
      <c r="H25" s="121"/>
      <c r="I25" s="122"/>
    </row>
    <row r="26" spans="1:9" x14ac:dyDescent="0.2">
      <c r="F26" s="120"/>
      <c r="G26" s="121"/>
      <c r="H26" s="121"/>
      <c r="I26" s="122"/>
    </row>
    <row r="27" spans="1:9" x14ac:dyDescent="0.2">
      <c r="F27" s="120"/>
      <c r="G27" s="121"/>
      <c r="H27" s="121"/>
      <c r="I27" s="122"/>
    </row>
    <row r="28" spans="1:9" x14ac:dyDescent="0.2">
      <c r="F28" s="120"/>
      <c r="G28" s="121"/>
      <c r="H28" s="121"/>
      <c r="I28" s="122"/>
    </row>
    <row r="29" spans="1:9" x14ac:dyDescent="0.2">
      <c r="F29" s="120"/>
      <c r="G29" s="121"/>
      <c r="H29" s="121"/>
      <c r="I29" s="122"/>
    </row>
    <row r="30" spans="1:9" x14ac:dyDescent="0.2">
      <c r="F30" s="120"/>
      <c r="G30" s="121"/>
      <c r="H30" s="121"/>
      <c r="I30" s="122"/>
    </row>
    <row r="31" spans="1:9" x14ac:dyDescent="0.2">
      <c r="F31" s="120"/>
      <c r="G31" s="121"/>
      <c r="H31" s="121"/>
      <c r="I31" s="122"/>
    </row>
    <row r="32" spans="1:9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05"/>
  <sheetViews>
    <sheetView showGridLines="0" showZeros="0" tabSelected="1" zoomScaleNormal="100" workbookViewId="0">
      <selection activeCell="F32" sqref="F32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191" t="s">
        <v>5</v>
      </c>
      <c r="B3" s="192"/>
      <c r="C3" s="128" t="str">
        <f>CONCATENATE(cislostavby," ",nazevstavby)</f>
        <v xml:space="preserve"> ČŠI - ARABSKÁ VZT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193" t="s">
        <v>1</v>
      </c>
      <c r="B4" s="194"/>
      <c r="C4" s="133" t="str">
        <f>CONCATENATE(cisloobjektu," ",nazevobjektu)</f>
        <v xml:space="preserve"> blok B,C</v>
      </c>
      <c r="D4" s="134"/>
      <c r="E4" s="195"/>
      <c r="F4" s="195"/>
      <c r="G4" s="196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70</v>
      </c>
      <c r="C7" s="145" t="s">
        <v>71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72</v>
      </c>
      <c r="C8" s="153" t="s">
        <v>73</v>
      </c>
      <c r="D8" s="154" t="s">
        <v>74</v>
      </c>
      <c r="E8" s="155">
        <v>12</v>
      </c>
      <c r="F8" s="155">
        <v>64.5</v>
      </c>
      <c r="G8" s="156">
        <f>E8*F8</f>
        <v>774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774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6.9199999999999999E-3</v>
      </c>
    </row>
    <row r="9" spans="1:104" ht="22.5" x14ac:dyDescent="0.2">
      <c r="A9" s="151">
        <v>2</v>
      </c>
      <c r="B9" s="152" t="s">
        <v>75</v>
      </c>
      <c r="C9" s="153" t="s">
        <v>76</v>
      </c>
      <c r="D9" s="154" t="s">
        <v>77</v>
      </c>
      <c r="E9" s="155">
        <v>9.1999999999999993</v>
      </c>
      <c r="F9" s="155">
        <v>688.45</v>
      </c>
      <c r="G9" s="156">
        <f>E9*F9</f>
        <v>6333.74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>IF(AZ9=1,G9,0)</f>
        <v>6333.74</v>
      </c>
      <c r="BB9" s="123">
        <f>IF(AZ9=2,G9,0)</f>
        <v>0</v>
      </c>
      <c r="BC9" s="123">
        <f>IF(AZ9=3,G9,0)</f>
        <v>0</v>
      </c>
      <c r="BD9" s="123">
        <f>IF(AZ9=4,G9,0)</f>
        <v>0</v>
      </c>
      <c r="BE9" s="123">
        <f>IF(AZ9=5,G9,0)</f>
        <v>0</v>
      </c>
      <c r="CZ9" s="123">
        <v>1.7160000000000002E-2</v>
      </c>
    </row>
    <row r="10" spans="1:104" x14ac:dyDescent="0.2">
      <c r="A10" s="157"/>
      <c r="B10" s="158" t="s">
        <v>67</v>
      </c>
      <c r="C10" s="159" t="str">
        <f>CONCATENATE(B7," ",C7)</f>
        <v>3 Svislé a kompletní konstrukce</v>
      </c>
      <c r="D10" s="157"/>
      <c r="E10" s="160"/>
      <c r="F10" s="160"/>
      <c r="G10" s="161">
        <f>SUM(G7:G9)</f>
        <v>7107.74</v>
      </c>
      <c r="O10" s="150">
        <v>4</v>
      </c>
      <c r="BA10" s="162">
        <f>SUM(BA7:BA9)</f>
        <v>7107.74</v>
      </c>
      <c r="BB10" s="162">
        <f>SUM(BB7:BB9)</f>
        <v>0</v>
      </c>
      <c r="BC10" s="162">
        <f>SUM(BC7:BC9)</f>
        <v>0</v>
      </c>
      <c r="BD10" s="162">
        <f>SUM(BD7:BD9)</f>
        <v>0</v>
      </c>
      <c r="BE10" s="162">
        <f>SUM(BE7:BE9)</f>
        <v>0</v>
      </c>
    </row>
    <row r="11" spans="1:104" x14ac:dyDescent="0.2">
      <c r="A11" s="143" t="s">
        <v>65</v>
      </c>
      <c r="B11" s="144" t="s">
        <v>78</v>
      </c>
      <c r="C11" s="145" t="s">
        <v>79</v>
      </c>
      <c r="D11" s="146"/>
      <c r="E11" s="147"/>
      <c r="F11" s="147"/>
      <c r="G11" s="148"/>
      <c r="H11" s="149"/>
      <c r="I11" s="149"/>
      <c r="O11" s="150">
        <v>1</v>
      </c>
    </row>
    <row r="12" spans="1:104" x14ac:dyDescent="0.2">
      <c r="A12" s="151">
        <v>3</v>
      </c>
      <c r="B12" s="152" t="s">
        <v>80</v>
      </c>
      <c r="C12" s="153" t="s">
        <v>81</v>
      </c>
      <c r="D12" s="154" t="s">
        <v>74</v>
      </c>
      <c r="E12" s="155">
        <v>8</v>
      </c>
      <c r="F12" s="155">
        <v>35</v>
      </c>
      <c r="G12" s="156">
        <f>E12*F12</f>
        <v>280</v>
      </c>
      <c r="O12" s="150">
        <v>2</v>
      </c>
      <c r="AA12" s="123">
        <v>12</v>
      </c>
      <c r="AB12" s="123">
        <v>0</v>
      </c>
      <c r="AC12" s="123">
        <v>3</v>
      </c>
      <c r="AZ12" s="123">
        <v>1</v>
      </c>
      <c r="BA12" s="123">
        <f>IF(AZ12=1,G12,0)</f>
        <v>280</v>
      </c>
      <c r="BB12" s="123">
        <f>IF(AZ12=2,G12,0)</f>
        <v>0</v>
      </c>
      <c r="BC12" s="123">
        <f>IF(AZ12=3,G12,0)</f>
        <v>0</v>
      </c>
      <c r="BD12" s="123">
        <f>IF(AZ12=4,G12,0)</f>
        <v>0</v>
      </c>
      <c r="BE12" s="123">
        <f>IF(AZ12=5,G12,0)</f>
        <v>0</v>
      </c>
      <c r="CZ12" s="123">
        <v>0</v>
      </c>
    </row>
    <row r="13" spans="1:104" x14ac:dyDescent="0.2">
      <c r="A13" s="151">
        <v>4</v>
      </c>
      <c r="B13" s="152" t="s">
        <v>82</v>
      </c>
      <c r="C13" s="153" t="s">
        <v>83</v>
      </c>
      <c r="D13" s="154" t="s">
        <v>74</v>
      </c>
      <c r="E13" s="155">
        <v>4</v>
      </c>
      <c r="F13" s="155">
        <v>105</v>
      </c>
      <c r="G13" s="156">
        <f>E13*F13</f>
        <v>420</v>
      </c>
      <c r="O13" s="150">
        <v>2</v>
      </c>
      <c r="AA13" s="123">
        <v>12</v>
      </c>
      <c r="AB13" s="123">
        <v>0</v>
      </c>
      <c r="AC13" s="123">
        <v>4</v>
      </c>
      <c r="AZ13" s="123">
        <v>1</v>
      </c>
      <c r="BA13" s="123">
        <f>IF(AZ13=1,G13,0)</f>
        <v>420</v>
      </c>
      <c r="BB13" s="123">
        <f>IF(AZ13=2,G13,0)</f>
        <v>0</v>
      </c>
      <c r="BC13" s="123">
        <f>IF(AZ13=3,G13,0)</f>
        <v>0</v>
      </c>
      <c r="BD13" s="123">
        <f>IF(AZ13=4,G13,0)</f>
        <v>0</v>
      </c>
      <c r="BE13" s="123">
        <f>IF(AZ13=5,G13,0)</f>
        <v>0</v>
      </c>
      <c r="CZ13" s="123">
        <v>6.7000000000000002E-4</v>
      </c>
    </row>
    <row r="14" spans="1:104" x14ac:dyDescent="0.2">
      <c r="A14" s="157"/>
      <c r="B14" s="158" t="s">
        <v>67</v>
      </c>
      <c r="C14" s="159" t="str">
        <f>CONCATENATE(B11," ",C11)</f>
        <v>97 Prorážení otvorů</v>
      </c>
      <c r="D14" s="157"/>
      <c r="E14" s="160"/>
      <c r="F14" s="160"/>
      <c r="G14" s="161">
        <f>SUM(G11:G13)</f>
        <v>700</v>
      </c>
      <c r="O14" s="150">
        <v>4</v>
      </c>
      <c r="BA14" s="162">
        <f>SUM(BA11:BA13)</f>
        <v>700</v>
      </c>
      <c r="BB14" s="162">
        <f>SUM(BB11:BB13)</f>
        <v>0</v>
      </c>
      <c r="BC14" s="162">
        <f>SUM(BC11:BC13)</f>
        <v>0</v>
      </c>
      <c r="BD14" s="162">
        <f>SUM(BD11:BD13)</f>
        <v>0</v>
      </c>
      <c r="BE14" s="162">
        <f>SUM(BE11:BE13)</f>
        <v>0</v>
      </c>
    </row>
    <row r="15" spans="1:104" x14ac:dyDescent="0.2">
      <c r="A15" s="143" t="s">
        <v>65</v>
      </c>
      <c r="B15" s="144" t="s">
        <v>84</v>
      </c>
      <c r="C15" s="145" t="s">
        <v>85</v>
      </c>
      <c r="D15" s="146"/>
      <c r="E15" s="147"/>
      <c r="F15" s="147"/>
      <c r="G15" s="148"/>
      <c r="H15" s="149"/>
      <c r="I15" s="149"/>
      <c r="O15" s="150">
        <v>1</v>
      </c>
    </row>
    <row r="16" spans="1:104" ht="22.5" x14ac:dyDescent="0.2">
      <c r="A16" s="151">
        <v>5</v>
      </c>
      <c r="B16" s="152" t="s">
        <v>86</v>
      </c>
      <c r="C16" s="153" t="s">
        <v>87</v>
      </c>
      <c r="D16" s="154" t="s">
        <v>66</v>
      </c>
      <c r="E16" s="155">
        <v>4</v>
      </c>
      <c r="F16" s="155">
        <v>2250</v>
      </c>
      <c r="G16" s="156">
        <f t="shared" ref="G16:G31" si="0">E16*F16</f>
        <v>9000</v>
      </c>
      <c r="O16" s="150">
        <v>2</v>
      </c>
      <c r="AA16" s="123">
        <v>12</v>
      </c>
      <c r="AB16" s="123">
        <v>0</v>
      </c>
      <c r="AC16" s="123">
        <v>5</v>
      </c>
      <c r="AZ16" s="123">
        <v>4</v>
      </c>
      <c r="BA16" s="123">
        <f t="shared" ref="BA16:BA31" si="1">IF(AZ16=1,G16,0)</f>
        <v>0</v>
      </c>
      <c r="BB16" s="123">
        <f t="shared" ref="BB16:BB31" si="2">IF(AZ16=2,G16,0)</f>
        <v>0</v>
      </c>
      <c r="BC16" s="123">
        <f t="shared" ref="BC16:BC31" si="3">IF(AZ16=3,G16,0)</f>
        <v>0</v>
      </c>
      <c r="BD16" s="123">
        <f t="shared" ref="BD16:BD31" si="4">IF(AZ16=4,G16,0)</f>
        <v>9000</v>
      </c>
      <c r="BE16" s="123">
        <f t="shared" ref="BE16:BE31" si="5">IF(AZ16=5,G16,0)</f>
        <v>0</v>
      </c>
      <c r="CZ16" s="123">
        <v>0</v>
      </c>
    </row>
    <row r="17" spans="1:104" ht="22.5" x14ac:dyDescent="0.2">
      <c r="A17" s="151">
        <v>6</v>
      </c>
      <c r="B17" s="152" t="s">
        <v>88</v>
      </c>
      <c r="C17" s="153" t="s">
        <v>89</v>
      </c>
      <c r="D17" s="154" t="s">
        <v>66</v>
      </c>
      <c r="E17" s="155">
        <v>8</v>
      </c>
      <c r="F17" s="155">
        <v>218.5</v>
      </c>
      <c r="G17" s="156">
        <f t="shared" si="0"/>
        <v>1748</v>
      </c>
      <c r="O17" s="150">
        <v>2</v>
      </c>
      <c r="AA17" s="123">
        <v>12</v>
      </c>
      <c r="AB17" s="123">
        <v>0</v>
      </c>
      <c r="AC17" s="123">
        <v>6</v>
      </c>
      <c r="AZ17" s="123">
        <v>4</v>
      </c>
      <c r="BA17" s="123">
        <f t="shared" si="1"/>
        <v>0</v>
      </c>
      <c r="BB17" s="123">
        <f t="shared" si="2"/>
        <v>0</v>
      </c>
      <c r="BC17" s="123">
        <f t="shared" si="3"/>
        <v>0</v>
      </c>
      <c r="BD17" s="123">
        <f t="shared" si="4"/>
        <v>1748</v>
      </c>
      <c r="BE17" s="123">
        <f t="shared" si="5"/>
        <v>0</v>
      </c>
      <c r="CZ17" s="123">
        <v>0</v>
      </c>
    </row>
    <row r="18" spans="1:104" x14ac:dyDescent="0.2">
      <c r="A18" s="151">
        <v>7</v>
      </c>
      <c r="B18" s="152" t="s">
        <v>90</v>
      </c>
      <c r="C18" s="153" t="s">
        <v>91</v>
      </c>
      <c r="D18" s="154" t="s">
        <v>66</v>
      </c>
      <c r="E18" s="155">
        <v>8</v>
      </c>
      <c r="F18" s="155">
        <v>75</v>
      </c>
      <c r="G18" s="156">
        <f t="shared" si="0"/>
        <v>600</v>
      </c>
      <c r="O18" s="150">
        <v>2</v>
      </c>
      <c r="AA18" s="123">
        <v>12</v>
      </c>
      <c r="AB18" s="123">
        <v>0</v>
      </c>
      <c r="AC18" s="123">
        <v>7</v>
      </c>
      <c r="AZ18" s="123">
        <v>4</v>
      </c>
      <c r="BA18" s="123">
        <f t="shared" si="1"/>
        <v>0</v>
      </c>
      <c r="BB18" s="123">
        <f t="shared" si="2"/>
        <v>0</v>
      </c>
      <c r="BC18" s="123">
        <f t="shared" si="3"/>
        <v>0</v>
      </c>
      <c r="BD18" s="123">
        <f t="shared" si="4"/>
        <v>600</v>
      </c>
      <c r="BE18" s="123">
        <f t="shared" si="5"/>
        <v>0</v>
      </c>
      <c r="CZ18" s="123">
        <v>0</v>
      </c>
    </row>
    <row r="19" spans="1:104" x14ac:dyDescent="0.2">
      <c r="A19" s="151">
        <v>8</v>
      </c>
      <c r="B19" s="152" t="s">
        <v>92</v>
      </c>
      <c r="C19" s="153" t="s">
        <v>93</v>
      </c>
      <c r="D19" s="154" t="s">
        <v>66</v>
      </c>
      <c r="E19" s="155">
        <v>6</v>
      </c>
      <c r="F19" s="155">
        <v>75</v>
      </c>
      <c r="G19" s="156">
        <f t="shared" si="0"/>
        <v>450</v>
      </c>
      <c r="O19" s="150">
        <v>2</v>
      </c>
      <c r="AA19" s="123">
        <v>12</v>
      </c>
      <c r="AB19" s="123">
        <v>0</v>
      </c>
      <c r="AC19" s="123">
        <v>8</v>
      </c>
      <c r="AZ19" s="123">
        <v>4</v>
      </c>
      <c r="BA19" s="123">
        <f t="shared" si="1"/>
        <v>0</v>
      </c>
      <c r="BB19" s="123">
        <f t="shared" si="2"/>
        <v>0</v>
      </c>
      <c r="BC19" s="123">
        <f t="shared" si="3"/>
        <v>0</v>
      </c>
      <c r="BD19" s="123">
        <f t="shared" si="4"/>
        <v>450</v>
      </c>
      <c r="BE19" s="123">
        <f t="shared" si="5"/>
        <v>0</v>
      </c>
      <c r="CZ19" s="123">
        <v>0</v>
      </c>
    </row>
    <row r="20" spans="1:104" ht="22.5" x14ac:dyDescent="0.2">
      <c r="A20" s="151">
        <v>9</v>
      </c>
      <c r="B20" s="152" t="s">
        <v>94</v>
      </c>
      <c r="C20" s="153" t="s">
        <v>95</v>
      </c>
      <c r="D20" s="154" t="s">
        <v>66</v>
      </c>
      <c r="E20" s="155">
        <v>1</v>
      </c>
      <c r="F20" s="155">
        <v>1085</v>
      </c>
      <c r="G20" s="156">
        <f t="shared" si="0"/>
        <v>1085</v>
      </c>
      <c r="O20" s="150">
        <v>2</v>
      </c>
      <c r="AA20" s="123">
        <v>12</v>
      </c>
      <c r="AB20" s="123">
        <v>0</v>
      </c>
      <c r="AC20" s="123">
        <v>9</v>
      </c>
      <c r="AZ20" s="123">
        <v>4</v>
      </c>
      <c r="BA20" s="123">
        <f t="shared" si="1"/>
        <v>0</v>
      </c>
      <c r="BB20" s="123">
        <f t="shared" si="2"/>
        <v>0</v>
      </c>
      <c r="BC20" s="123">
        <f t="shared" si="3"/>
        <v>0</v>
      </c>
      <c r="BD20" s="123">
        <f t="shared" si="4"/>
        <v>1085</v>
      </c>
      <c r="BE20" s="123">
        <f t="shared" si="5"/>
        <v>0</v>
      </c>
      <c r="CZ20" s="123">
        <v>0</v>
      </c>
    </row>
    <row r="21" spans="1:104" ht="22.5" x14ac:dyDescent="0.2">
      <c r="A21" s="151">
        <v>10</v>
      </c>
      <c r="B21" s="152" t="s">
        <v>96</v>
      </c>
      <c r="C21" s="153" t="s">
        <v>97</v>
      </c>
      <c r="D21" s="154" t="s">
        <v>66</v>
      </c>
      <c r="E21" s="155">
        <v>1</v>
      </c>
      <c r="F21" s="155">
        <v>2455.56</v>
      </c>
      <c r="G21" s="156">
        <f t="shared" si="0"/>
        <v>2455.56</v>
      </c>
      <c r="O21" s="150">
        <v>2</v>
      </c>
      <c r="AA21" s="123">
        <v>12</v>
      </c>
      <c r="AB21" s="123">
        <v>0</v>
      </c>
      <c r="AC21" s="123">
        <v>10</v>
      </c>
      <c r="AZ21" s="123">
        <v>4</v>
      </c>
      <c r="BA21" s="123">
        <f t="shared" si="1"/>
        <v>0</v>
      </c>
      <c r="BB21" s="123">
        <f t="shared" si="2"/>
        <v>0</v>
      </c>
      <c r="BC21" s="123">
        <f t="shared" si="3"/>
        <v>0</v>
      </c>
      <c r="BD21" s="123">
        <f t="shared" si="4"/>
        <v>2455.56</v>
      </c>
      <c r="BE21" s="123">
        <f t="shared" si="5"/>
        <v>0</v>
      </c>
      <c r="CZ21" s="123">
        <v>0</v>
      </c>
    </row>
    <row r="22" spans="1:104" ht="22.5" x14ac:dyDescent="0.2">
      <c r="A22" s="151">
        <v>11</v>
      </c>
      <c r="B22" s="152" t="s">
        <v>98</v>
      </c>
      <c r="C22" s="153" t="s">
        <v>99</v>
      </c>
      <c r="D22" s="154" t="s">
        <v>66</v>
      </c>
      <c r="E22" s="155">
        <v>1</v>
      </c>
      <c r="F22" s="155">
        <v>556</v>
      </c>
      <c r="G22" s="156">
        <f t="shared" si="0"/>
        <v>556</v>
      </c>
      <c r="O22" s="150">
        <v>2</v>
      </c>
      <c r="AA22" s="123">
        <v>12</v>
      </c>
      <c r="AB22" s="123">
        <v>0</v>
      </c>
      <c r="AC22" s="123">
        <v>11</v>
      </c>
      <c r="AZ22" s="123">
        <v>4</v>
      </c>
      <c r="BA22" s="123">
        <f t="shared" si="1"/>
        <v>0</v>
      </c>
      <c r="BB22" s="123">
        <f t="shared" si="2"/>
        <v>0</v>
      </c>
      <c r="BC22" s="123">
        <f t="shared" si="3"/>
        <v>0</v>
      </c>
      <c r="BD22" s="123">
        <f t="shared" si="4"/>
        <v>556</v>
      </c>
      <c r="BE22" s="123">
        <f t="shared" si="5"/>
        <v>0</v>
      </c>
      <c r="CZ22" s="123">
        <v>0</v>
      </c>
    </row>
    <row r="23" spans="1:104" ht="22.5" x14ac:dyDescent="0.2">
      <c r="A23" s="151">
        <v>12</v>
      </c>
      <c r="B23" s="152" t="s">
        <v>100</v>
      </c>
      <c r="C23" s="153" t="s">
        <v>101</v>
      </c>
      <c r="D23" s="154" t="s">
        <v>66</v>
      </c>
      <c r="E23" s="155">
        <v>3</v>
      </c>
      <c r="F23" s="155">
        <v>500</v>
      </c>
      <c r="G23" s="156">
        <f t="shared" si="0"/>
        <v>1500</v>
      </c>
      <c r="O23" s="150">
        <v>2</v>
      </c>
      <c r="AA23" s="123">
        <v>12</v>
      </c>
      <c r="AB23" s="123">
        <v>0</v>
      </c>
      <c r="AC23" s="123">
        <v>12</v>
      </c>
      <c r="AZ23" s="123">
        <v>4</v>
      </c>
      <c r="BA23" s="123">
        <f t="shared" si="1"/>
        <v>0</v>
      </c>
      <c r="BB23" s="123">
        <f t="shared" si="2"/>
        <v>0</v>
      </c>
      <c r="BC23" s="123">
        <f t="shared" si="3"/>
        <v>0</v>
      </c>
      <c r="BD23" s="123">
        <f t="shared" si="4"/>
        <v>1500</v>
      </c>
      <c r="BE23" s="123">
        <f t="shared" si="5"/>
        <v>0</v>
      </c>
      <c r="CZ23" s="123">
        <v>0</v>
      </c>
    </row>
    <row r="24" spans="1:104" ht="22.5" x14ac:dyDescent="0.2">
      <c r="A24" s="151">
        <v>13</v>
      </c>
      <c r="B24" s="152" t="s">
        <v>102</v>
      </c>
      <c r="C24" s="153" t="s">
        <v>103</v>
      </c>
      <c r="D24" s="154" t="s">
        <v>77</v>
      </c>
      <c r="E24" s="155">
        <v>31</v>
      </c>
      <c r="F24" s="155">
        <v>221.58</v>
      </c>
      <c r="G24" s="156">
        <f t="shared" si="0"/>
        <v>6868.9800000000005</v>
      </c>
      <c r="O24" s="150">
        <v>2</v>
      </c>
      <c r="AA24" s="123">
        <v>12</v>
      </c>
      <c r="AB24" s="123">
        <v>0</v>
      </c>
      <c r="AC24" s="123">
        <v>13</v>
      </c>
      <c r="AZ24" s="123">
        <v>4</v>
      </c>
      <c r="BA24" s="123">
        <f t="shared" si="1"/>
        <v>0</v>
      </c>
      <c r="BB24" s="123">
        <f t="shared" si="2"/>
        <v>0</v>
      </c>
      <c r="BC24" s="123">
        <f t="shared" si="3"/>
        <v>0</v>
      </c>
      <c r="BD24" s="123">
        <f t="shared" si="4"/>
        <v>6868.9800000000005</v>
      </c>
      <c r="BE24" s="123">
        <f t="shared" si="5"/>
        <v>0</v>
      </c>
      <c r="CZ24" s="123">
        <v>0</v>
      </c>
    </row>
    <row r="25" spans="1:104" ht="22.5" x14ac:dyDescent="0.2">
      <c r="A25" s="151">
        <v>14</v>
      </c>
      <c r="B25" s="152" t="s">
        <v>104</v>
      </c>
      <c r="C25" s="153" t="s">
        <v>105</v>
      </c>
      <c r="D25" s="154" t="s">
        <v>66</v>
      </c>
      <c r="E25" s="155">
        <v>4</v>
      </c>
      <c r="F25" s="155">
        <v>406.45</v>
      </c>
      <c r="G25" s="156">
        <f t="shared" si="0"/>
        <v>1625.8</v>
      </c>
      <c r="O25" s="150">
        <v>2</v>
      </c>
      <c r="AA25" s="123">
        <v>12</v>
      </c>
      <c r="AB25" s="123">
        <v>0</v>
      </c>
      <c r="AC25" s="123">
        <v>14</v>
      </c>
      <c r="AZ25" s="123">
        <v>4</v>
      </c>
      <c r="BA25" s="123">
        <f t="shared" si="1"/>
        <v>0</v>
      </c>
      <c r="BB25" s="123">
        <f t="shared" si="2"/>
        <v>0</v>
      </c>
      <c r="BC25" s="123">
        <f t="shared" si="3"/>
        <v>0</v>
      </c>
      <c r="BD25" s="123">
        <f t="shared" si="4"/>
        <v>1625.8</v>
      </c>
      <c r="BE25" s="123">
        <f t="shared" si="5"/>
        <v>0</v>
      </c>
      <c r="CZ25" s="123">
        <v>0</v>
      </c>
    </row>
    <row r="26" spans="1:104" x14ac:dyDescent="0.2">
      <c r="A26" s="151">
        <v>15</v>
      </c>
      <c r="B26" s="152" t="s">
        <v>106</v>
      </c>
      <c r="C26" s="153" t="s">
        <v>107</v>
      </c>
      <c r="D26" s="154" t="s">
        <v>66</v>
      </c>
      <c r="E26" s="155">
        <v>3</v>
      </c>
      <c r="F26" s="155">
        <v>1085</v>
      </c>
      <c r="G26" s="156">
        <f t="shared" si="0"/>
        <v>3255</v>
      </c>
      <c r="O26" s="150">
        <v>2</v>
      </c>
      <c r="AA26" s="123">
        <v>12</v>
      </c>
      <c r="AB26" s="123">
        <v>0</v>
      </c>
      <c r="AC26" s="123">
        <v>15</v>
      </c>
      <c r="AZ26" s="123">
        <v>4</v>
      </c>
      <c r="BA26" s="123">
        <f t="shared" si="1"/>
        <v>0</v>
      </c>
      <c r="BB26" s="123">
        <f t="shared" si="2"/>
        <v>0</v>
      </c>
      <c r="BC26" s="123">
        <f t="shared" si="3"/>
        <v>0</v>
      </c>
      <c r="BD26" s="123">
        <f t="shared" si="4"/>
        <v>3255</v>
      </c>
      <c r="BE26" s="123">
        <f t="shared" si="5"/>
        <v>0</v>
      </c>
      <c r="CZ26" s="123">
        <v>0</v>
      </c>
    </row>
    <row r="27" spans="1:104" x14ac:dyDescent="0.2">
      <c r="A27" s="151">
        <v>16</v>
      </c>
      <c r="B27" s="152" t="s">
        <v>108</v>
      </c>
      <c r="C27" s="153" t="s">
        <v>109</v>
      </c>
      <c r="D27" s="154" t="s">
        <v>66</v>
      </c>
      <c r="E27" s="155">
        <v>5</v>
      </c>
      <c r="F27" s="155">
        <v>1106.98</v>
      </c>
      <c r="G27" s="156">
        <f t="shared" si="0"/>
        <v>5534.9</v>
      </c>
      <c r="O27" s="150">
        <v>2</v>
      </c>
      <c r="AA27" s="123">
        <v>12</v>
      </c>
      <c r="AB27" s="123">
        <v>0</v>
      </c>
      <c r="AC27" s="123">
        <v>16</v>
      </c>
      <c r="AZ27" s="123">
        <v>4</v>
      </c>
      <c r="BA27" s="123">
        <f t="shared" si="1"/>
        <v>0</v>
      </c>
      <c r="BB27" s="123">
        <f t="shared" si="2"/>
        <v>0</v>
      </c>
      <c r="BC27" s="123">
        <f t="shared" si="3"/>
        <v>0</v>
      </c>
      <c r="BD27" s="123">
        <f t="shared" si="4"/>
        <v>5534.9</v>
      </c>
      <c r="BE27" s="123">
        <f t="shared" si="5"/>
        <v>0</v>
      </c>
      <c r="CZ27" s="123">
        <v>0</v>
      </c>
    </row>
    <row r="28" spans="1:104" ht="22.5" x14ac:dyDescent="0.2">
      <c r="A28" s="151">
        <v>17</v>
      </c>
      <c r="B28" s="152" t="s">
        <v>110</v>
      </c>
      <c r="C28" s="153" t="s">
        <v>111</v>
      </c>
      <c r="D28" s="154" t="s">
        <v>77</v>
      </c>
      <c r="E28" s="155">
        <v>28</v>
      </c>
      <c r="F28" s="155">
        <v>522.12</v>
      </c>
      <c r="G28" s="156">
        <f t="shared" si="0"/>
        <v>14619.36</v>
      </c>
      <c r="O28" s="150">
        <v>2</v>
      </c>
      <c r="AA28" s="123">
        <v>12</v>
      </c>
      <c r="AB28" s="123">
        <v>0</v>
      </c>
      <c r="AC28" s="123">
        <v>17</v>
      </c>
      <c r="AZ28" s="123">
        <v>4</v>
      </c>
      <c r="BA28" s="123">
        <f t="shared" si="1"/>
        <v>0</v>
      </c>
      <c r="BB28" s="123">
        <f t="shared" si="2"/>
        <v>0</v>
      </c>
      <c r="BC28" s="123">
        <f t="shared" si="3"/>
        <v>0</v>
      </c>
      <c r="BD28" s="123">
        <f t="shared" si="4"/>
        <v>14619.36</v>
      </c>
      <c r="BE28" s="123">
        <f t="shared" si="5"/>
        <v>0</v>
      </c>
      <c r="CZ28" s="123">
        <v>0</v>
      </c>
    </row>
    <row r="29" spans="1:104" x14ac:dyDescent="0.2">
      <c r="A29" s="151">
        <v>18</v>
      </c>
      <c r="B29" s="152" t="s">
        <v>112</v>
      </c>
      <c r="C29" s="153" t="s">
        <v>113</v>
      </c>
      <c r="D29" s="154" t="s">
        <v>77</v>
      </c>
      <c r="E29" s="155">
        <v>3</v>
      </c>
      <c r="F29" s="155">
        <v>658.78</v>
      </c>
      <c r="G29" s="156">
        <f t="shared" si="0"/>
        <v>1976.34</v>
      </c>
      <c r="O29" s="150">
        <v>2</v>
      </c>
      <c r="AA29" s="123">
        <v>12</v>
      </c>
      <c r="AB29" s="123">
        <v>0</v>
      </c>
      <c r="AC29" s="123">
        <v>18</v>
      </c>
      <c r="AZ29" s="123">
        <v>4</v>
      </c>
      <c r="BA29" s="123">
        <f t="shared" si="1"/>
        <v>0</v>
      </c>
      <c r="BB29" s="123">
        <f t="shared" si="2"/>
        <v>0</v>
      </c>
      <c r="BC29" s="123">
        <f t="shared" si="3"/>
        <v>0</v>
      </c>
      <c r="BD29" s="123">
        <f t="shared" si="4"/>
        <v>1976.34</v>
      </c>
      <c r="BE29" s="123">
        <f t="shared" si="5"/>
        <v>0</v>
      </c>
      <c r="CZ29" s="123">
        <v>0</v>
      </c>
    </row>
    <row r="30" spans="1:104" x14ac:dyDescent="0.2">
      <c r="A30" s="151">
        <v>19</v>
      </c>
      <c r="B30" s="152" t="s">
        <v>114</v>
      </c>
      <c r="C30" s="153" t="s">
        <v>115</v>
      </c>
      <c r="D30" s="154" t="s">
        <v>77</v>
      </c>
      <c r="E30" s="155">
        <v>2</v>
      </c>
      <c r="F30" s="155">
        <v>275</v>
      </c>
      <c r="G30" s="156">
        <f t="shared" si="0"/>
        <v>550</v>
      </c>
      <c r="O30" s="150">
        <v>2</v>
      </c>
      <c r="AA30" s="123">
        <v>12</v>
      </c>
      <c r="AB30" s="123">
        <v>0</v>
      </c>
      <c r="AC30" s="123">
        <v>19</v>
      </c>
      <c r="AZ30" s="123">
        <v>4</v>
      </c>
      <c r="BA30" s="123">
        <f t="shared" si="1"/>
        <v>0</v>
      </c>
      <c r="BB30" s="123">
        <f t="shared" si="2"/>
        <v>0</v>
      </c>
      <c r="BC30" s="123">
        <f t="shared" si="3"/>
        <v>0</v>
      </c>
      <c r="BD30" s="123">
        <f t="shared" si="4"/>
        <v>550</v>
      </c>
      <c r="BE30" s="123">
        <f t="shared" si="5"/>
        <v>0</v>
      </c>
      <c r="CZ30" s="123">
        <v>0</v>
      </c>
    </row>
    <row r="31" spans="1:104" ht="22.5" x14ac:dyDescent="0.2">
      <c r="A31" s="151">
        <v>20</v>
      </c>
      <c r="B31" s="152" t="s">
        <v>116</v>
      </c>
      <c r="C31" s="153" t="s">
        <v>117</v>
      </c>
      <c r="D31" s="154" t="s">
        <v>66</v>
      </c>
      <c r="E31" s="155">
        <v>44</v>
      </c>
      <c r="F31" s="155">
        <v>72</v>
      </c>
      <c r="G31" s="156">
        <f t="shared" si="0"/>
        <v>3168</v>
      </c>
      <c r="O31" s="150">
        <v>2</v>
      </c>
      <c r="AA31" s="123">
        <v>12</v>
      </c>
      <c r="AB31" s="123">
        <v>0</v>
      </c>
      <c r="AC31" s="123">
        <v>20</v>
      </c>
      <c r="AZ31" s="123">
        <v>4</v>
      </c>
      <c r="BA31" s="123">
        <f t="shared" si="1"/>
        <v>0</v>
      </c>
      <c r="BB31" s="123">
        <f t="shared" si="2"/>
        <v>0</v>
      </c>
      <c r="BC31" s="123">
        <f t="shared" si="3"/>
        <v>0</v>
      </c>
      <c r="BD31" s="123">
        <f t="shared" si="4"/>
        <v>3168</v>
      </c>
      <c r="BE31" s="123">
        <f t="shared" si="5"/>
        <v>0</v>
      </c>
      <c r="CZ31" s="123">
        <v>0</v>
      </c>
    </row>
    <row r="32" spans="1:104" x14ac:dyDescent="0.2">
      <c r="A32" s="157"/>
      <c r="B32" s="158" t="s">
        <v>67</v>
      </c>
      <c r="C32" s="159" t="str">
        <f>CONCATENATE(B15," ",C15)</f>
        <v>M24 Montáže vzduchotechnických zař</v>
      </c>
      <c r="D32" s="157"/>
      <c r="E32" s="160"/>
      <c r="F32" s="160"/>
      <c r="G32" s="161">
        <f>SUM(G15:G31)</f>
        <v>54992.939999999995</v>
      </c>
      <c r="O32" s="150">
        <v>4</v>
      </c>
      <c r="BA32" s="162">
        <f>SUM(BA15:BA31)</f>
        <v>0</v>
      </c>
      <c r="BB32" s="162">
        <f>SUM(BB15:BB31)</f>
        <v>0</v>
      </c>
      <c r="BC32" s="162">
        <f>SUM(BC15:BC31)</f>
        <v>0</v>
      </c>
      <c r="BD32" s="162">
        <f>SUM(BD15:BD31)</f>
        <v>54992.939999999995</v>
      </c>
      <c r="BE32" s="162">
        <f>SUM(BE15:BE31)</f>
        <v>0</v>
      </c>
    </row>
    <row r="33" spans="1:7" x14ac:dyDescent="0.2">
      <c r="A33" s="124"/>
      <c r="B33" s="124"/>
      <c r="C33" s="124"/>
      <c r="D33" s="124"/>
      <c r="E33" s="124"/>
      <c r="F33" s="124"/>
      <c r="G33" s="124"/>
    </row>
    <row r="34" spans="1:7" x14ac:dyDescent="0.2">
      <c r="E34" s="123"/>
    </row>
    <row r="35" spans="1:7" x14ac:dyDescent="0.2">
      <c r="E35" s="123"/>
    </row>
    <row r="36" spans="1:7" x14ac:dyDescent="0.2">
      <c r="E36" s="123"/>
    </row>
    <row r="37" spans="1:7" x14ac:dyDescent="0.2">
      <c r="E37" s="123"/>
    </row>
    <row r="38" spans="1:7" x14ac:dyDescent="0.2">
      <c r="E38" s="123"/>
    </row>
    <row r="39" spans="1:7" x14ac:dyDescent="0.2">
      <c r="E39" s="123"/>
    </row>
    <row r="40" spans="1:7" x14ac:dyDescent="0.2">
      <c r="E40" s="123"/>
    </row>
    <row r="41" spans="1:7" x14ac:dyDescent="0.2">
      <c r="E41" s="123"/>
    </row>
    <row r="42" spans="1:7" x14ac:dyDescent="0.2">
      <c r="E42" s="123"/>
    </row>
    <row r="43" spans="1:7" x14ac:dyDescent="0.2">
      <c r="E43" s="123"/>
    </row>
    <row r="44" spans="1:7" x14ac:dyDescent="0.2">
      <c r="E44" s="123"/>
    </row>
    <row r="45" spans="1:7" x14ac:dyDescent="0.2">
      <c r="E45" s="123"/>
    </row>
    <row r="46" spans="1:7" x14ac:dyDescent="0.2">
      <c r="E46" s="123"/>
    </row>
    <row r="47" spans="1:7" x14ac:dyDescent="0.2">
      <c r="E47" s="123"/>
    </row>
    <row r="48" spans="1:7" x14ac:dyDescent="0.2">
      <c r="E48" s="123"/>
    </row>
    <row r="49" spans="1:7" x14ac:dyDescent="0.2">
      <c r="E49" s="123"/>
    </row>
    <row r="50" spans="1:7" x14ac:dyDescent="0.2">
      <c r="E50" s="123"/>
    </row>
    <row r="51" spans="1:7" x14ac:dyDescent="0.2">
      <c r="E51" s="123"/>
    </row>
    <row r="52" spans="1:7" x14ac:dyDescent="0.2">
      <c r="E52" s="123"/>
    </row>
    <row r="53" spans="1:7" x14ac:dyDescent="0.2">
      <c r="E53" s="123"/>
    </row>
    <row r="54" spans="1:7" x14ac:dyDescent="0.2">
      <c r="E54" s="123"/>
    </row>
    <row r="55" spans="1:7" x14ac:dyDescent="0.2">
      <c r="E55" s="123"/>
    </row>
    <row r="56" spans="1:7" x14ac:dyDescent="0.2">
      <c r="A56" s="163"/>
      <c r="B56" s="163"/>
      <c r="C56" s="163"/>
      <c r="D56" s="163"/>
      <c r="E56" s="163"/>
      <c r="F56" s="163"/>
      <c r="G56" s="163"/>
    </row>
    <row r="57" spans="1:7" x14ac:dyDescent="0.2">
      <c r="A57" s="163"/>
      <c r="B57" s="163"/>
      <c r="C57" s="163"/>
      <c r="D57" s="163"/>
      <c r="E57" s="163"/>
      <c r="F57" s="163"/>
      <c r="G57" s="163"/>
    </row>
    <row r="58" spans="1:7" x14ac:dyDescent="0.2">
      <c r="A58" s="163"/>
      <c r="B58" s="163"/>
      <c r="C58" s="163"/>
      <c r="D58" s="163"/>
      <c r="E58" s="163"/>
      <c r="F58" s="163"/>
      <c r="G58" s="163"/>
    </row>
    <row r="59" spans="1:7" x14ac:dyDescent="0.2">
      <c r="A59" s="163"/>
      <c r="B59" s="163"/>
      <c r="C59" s="163"/>
      <c r="D59" s="163"/>
      <c r="E59" s="163"/>
      <c r="F59" s="163"/>
      <c r="G59" s="163"/>
    </row>
    <row r="60" spans="1:7" x14ac:dyDescent="0.2">
      <c r="E60" s="123"/>
    </row>
    <row r="61" spans="1:7" x14ac:dyDescent="0.2">
      <c r="E61" s="123"/>
    </row>
    <row r="62" spans="1:7" x14ac:dyDescent="0.2">
      <c r="E62" s="123"/>
    </row>
    <row r="63" spans="1:7" x14ac:dyDescent="0.2">
      <c r="E63" s="123"/>
    </row>
    <row r="64" spans="1:7" x14ac:dyDescent="0.2">
      <c r="E64" s="123"/>
    </row>
    <row r="65" spans="5:5" x14ac:dyDescent="0.2">
      <c r="E65" s="123"/>
    </row>
    <row r="66" spans="5:5" x14ac:dyDescent="0.2">
      <c r="E66" s="123"/>
    </row>
    <row r="67" spans="5:5" x14ac:dyDescent="0.2">
      <c r="E67" s="123"/>
    </row>
    <row r="68" spans="5:5" x14ac:dyDescent="0.2">
      <c r="E68" s="123"/>
    </row>
    <row r="69" spans="5:5" x14ac:dyDescent="0.2">
      <c r="E69" s="123"/>
    </row>
    <row r="70" spans="5:5" x14ac:dyDescent="0.2">
      <c r="E70" s="123"/>
    </row>
    <row r="71" spans="5:5" x14ac:dyDescent="0.2">
      <c r="E71" s="123"/>
    </row>
    <row r="72" spans="5:5" x14ac:dyDescent="0.2">
      <c r="E72" s="123"/>
    </row>
    <row r="73" spans="5:5" x14ac:dyDescent="0.2">
      <c r="E73" s="123"/>
    </row>
    <row r="74" spans="5:5" x14ac:dyDescent="0.2">
      <c r="E74" s="123"/>
    </row>
    <row r="75" spans="5:5" x14ac:dyDescent="0.2">
      <c r="E75" s="123"/>
    </row>
    <row r="76" spans="5:5" x14ac:dyDescent="0.2">
      <c r="E76" s="123"/>
    </row>
    <row r="77" spans="5:5" x14ac:dyDescent="0.2">
      <c r="E77" s="123"/>
    </row>
    <row r="78" spans="5:5" x14ac:dyDescent="0.2">
      <c r="E78" s="123"/>
    </row>
    <row r="79" spans="5:5" x14ac:dyDescent="0.2">
      <c r="E79" s="123"/>
    </row>
    <row r="80" spans="5:5" x14ac:dyDescent="0.2">
      <c r="E80" s="123"/>
    </row>
    <row r="81" spans="1:7" x14ac:dyDescent="0.2">
      <c r="E81" s="123"/>
    </row>
    <row r="82" spans="1:7" x14ac:dyDescent="0.2">
      <c r="E82" s="123"/>
    </row>
    <row r="83" spans="1:7" x14ac:dyDescent="0.2">
      <c r="E83" s="123"/>
    </row>
    <row r="84" spans="1:7" x14ac:dyDescent="0.2">
      <c r="E84" s="123"/>
    </row>
    <row r="85" spans="1:7" x14ac:dyDescent="0.2">
      <c r="E85" s="123"/>
    </row>
    <row r="86" spans="1:7" x14ac:dyDescent="0.2">
      <c r="E86" s="123"/>
    </row>
    <row r="87" spans="1:7" x14ac:dyDescent="0.2">
      <c r="E87" s="123"/>
    </row>
    <row r="88" spans="1:7" x14ac:dyDescent="0.2">
      <c r="E88" s="123"/>
    </row>
    <row r="89" spans="1:7" x14ac:dyDescent="0.2">
      <c r="E89" s="123"/>
    </row>
    <row r="90" spans="1:7" x14ac:dyDescent="0.2">
      <c r="E90" s="123"/>
    </row>
    <row r="91" spans="1:7" x14ac:dyDescent="0.2">
      <c r="A91" s="164"/>
      <c r="B91" s="164"/>
    </row>
    <row r="92" spans="1:7" x14ac:dyDescent="0.2">
      <c r="A92" s="163"/>
      <c r="B92" s="163"/>
      <c r="C92" s="166"/>
      <c r="D92" s="166"/>
      <c r="E92" s="167"/>
      <c r="F92" s="166"/>
      <c r="G92" s="168"/>
    </row>
    <row r="93" spans="1:7" x14ac:dyDescent="0.2">
      <c r="A93" s="169"/>
      <c r="B93" s="169"/>
      <c r="C93" s="163"/>
      <c r="D93" s="163"/>
      <c r="E93" s="170"/>
      <c r="F93" s="163"/>
      <c r="G93" s="163"/>
    </row>
    <row r="94" spans="1:7" x14ac:dyDescent="0.2">
      <c r="A94" s="163"/>
      <c r="B94" s="163"/>
      <c r="C94" s="163"/>
      <c r="D94" s="163"/>
      <c r="E94" s="170"/>
      <c r="F94" s="163"/>
      <c r="G94" s="163"/>
    </row>
    <row r="95" spans="1:7" x14ac:dyDescent="0.2">
      <c r="A95" s="163"/>
      <c r="B95" s="163"/>
      <c r="C95" s="163"/>
      <c r="D95" s="163"/>
      <c r="E95" s="170"/>
      <c r="F95" s="163"/>
      <c r="G95" s="163"/>
    </row>
    <row r="96" spans="1:7" x14ac:dyDescent="0.2">
      <c r="A96" s="163"/>
      <c r="B96" s="163"/>
      <c r="C96" s="163"/>
      <c r="D96" s="163"/>
      <c r="E96" s="170"/>
      <c r="F96" s="163"/>
      <c r="G96" s="163"/>
    </row>
    <row r="97" spans="1:7" x14ac:dyDescent="0.2">
      <c r="A97" s="163"/>
      <c r="B97" s="163"/>
      <c r="C97" s="163"/>
      <c r="D97" s="163"/>
      <c r="E97" s="170"/>
      <c r="F97" s="163"/>
      <c r="G97" s="163"/>
    </row>
    <row r="98" spans="1:7" x14ac:dyDescent="0.2">
      <c r="A98" s="163"/>
      <c r="B98" s="163"/>
      <c r="C98" s="163"/>
      <c r="D98" s="163"/>
      <c r="E98" s="170"/>
      <c r="F98" s="163"/>
      <c r="G98" s="163"/>
    </row>
    <row r="99" spans="1:7" x14ac:dyDescent="0.2">
      <c r="A99" s="163"/>
      <c r="B99" s="163"/>
      <c r="C99" s="163"/>
      <c r="D99" s="163"/>
      <c r="E99" s="170"/>
      <c r="F99" s="163"/>
      <c r="G99" s="163"/>
    </row>
    <row r="100" spans="1:7" x14ac:dyDescent="0.2">
      <c r="A100" s="163"/>
      <c r="B100" s="163"/>
      <c r="C100" s="163"/>
      <c r="D100" s="163"/>
      <c r="E100" s="170"/>
      <c r="F100" s="163"/>
      <c r="G100" s="163"/>
    </row>
    <row r="101" spans="1:7" x14ac:dyDescent="0.2">
      <c r="A101" s="163"/>
      <c r="B101" s="163"/>
      <c r="C101" s="163"/>
      <c r="D101" s="163"/>
      <c r="E101" s="170"/>
      <c r="F101" s="163"/>
      <c r="G101" s="163"/>
    </row>
    <row r="102" spans="1:7" x14ac:dyDescent="0.2">
      <c r="A102" s="163"/>
      <c r="B102" s="163"/>
      <c r="C102" s="163"/>
      <c r="D102" s="163"/>
      <c r="E102" s="170"/>
      <c r="F102" s="163"/>
      <c r="G102" s="163"/>
    </row>
    <row r="103" spans="1:7" x14ac:dyDescent="0.2">
      <c r="A103" s="163"/>
      <c r="B103" s="163"/>
      <c r="C103" s="163"/>
      <c r="D103" s="163"/>
      <c r="E103" s="170"/>
      <c r="F103" s="163"/>
      <c r="G103" s="163"/>
    </row>
    <row r="104" spans="1:7" x14ac:dyDescent="0.2">
      <c r="A104" s="163"/>
      <c r="B104" s="163"/>
      <c r="C104" s="163"/>
      <c r="D104" s="163"/>
      <c r="E104" s="170"/>
      <c r="F104" s="163"/>
      <c r="G104" s="163"/>
    </row>
    <row r="105" spans="1:7" x14ac:dyDescent="0.2">
      <c r="A105" s="163"/>
      <c r="B105" s="163"/>
      <c r="C105" s="163"/>
      <c r="D105" s="163"/>
      <c r="E105" s="170"/>
      <c r="F105" s="163"/>
      <c r="G105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David</cp:lastModifiedBy>
  <cp:lastPrinted>2013-12-05T10:07:50Z</cp:lastPrinted>
  <dcterms:created xsi:type="dcterms:W3CDTF">2013-10-21T02:23:25Z</dcterms:created>
  <dcterms:modified xsi:type="dcterms:W3CDTF">2013-12-05T10:08:03Z</dcterms:modified>
</cp:coreProperties>
</file>